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men\OneDrive\Documentos\Canal de Youtube Miembros y curso\"/>
    </mc:Choice>
  </mc:AlternateContent>
  <xr:revisionPtr revIDLastSave="0" documentId="8_{863042A3-DF61-474E-AB1E-0B28AB1716A2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9" i="1" l="1"/>
  <c r="L22" i="1" s="1"/>
  <c r="H19" i="1"/>
  <c r="H18" i="1"/>
  <c r="J18" i="1"/>
  <c r="L21" i="1" s="1"/>
  <c r="L16" i="1"/>
  <c r="J13" i="1"/>
  <c r="J12" i="1"/>
  <c r="L15" i="1" s="1"/>
  <c r="H13" i="1"/>
  <c r="H12" i="1"/>
  <c r="J7" i="1"/>
  <c r="L10" i="1" s="1"/>
  <c r="H7" i="1"/>
  <c r="H22" i="1" l="1"/>
  <c r="J22" i="1" s="1"/>
  <c r="H21" i="1"/>
  <c r="J21" i="1" s="1"/>
  <c r="H16" i="1"/>
  <c r="J16" i="1" s="1"/>
  <c r="H15" i="1"/>
  <c r="J15" i="1" s="1"/>
  <c r="H10" i="1"/>
  <c r="J10" i="1" s="1"/>
  <c r="J6" i="1"/>
  <c r="L9" i="1" s="1"/>
  <c r="H6" i="1"/>
  <c r="H9" i="1" l="1"/>
  <c r="J9" i="1" s="1"/>
</calcChain>
</file>

<file path=xl/sharedStrings.xml><?xml version="1.0" encoding="utf-8"?>
<sst xmlns="http://schemas.openxmlformats.org/spreadsheetml/2006/main" count="73" uniqueCount="33">
  <si>
    <t>Entrada</t>
  </si>
  <si>
    <t>Salida Take Profit</t>
  </si>
  <si>
    <t>Stop Loss</t>
  </si>
  <si>
    <t>Profit esperado</t>
  </si>
  <si>
    <t>Ratio Riesgo/Beneficio</t>
  </si>
  <si>
    <t>Numero maximo de contratos</t>
  </si>
  <si>
    <t>Capital de la cuenta</t>
  </si>
  <si>
    <t>Riesgo maximo</t>
  </si>
  <si>
    <t>INTRODUCIR DATOS</t>
  </si>
  <si>
    <t>GESTIÓN DE CAPITAL</t>
  </si>
  <si>
    <t>ESTRATEGIA DE TRADING VIABILIDAD DEL TRADE</t>
  </si>
  <si>
    <t>ALCISTA</t>
  </si>
  <si>
    <t>BAJISTA</t>
  </si>
  <si>
    <t>Deinversoratrader.com</t>
  </si>
  <si>
    <t>Alcista</t>
  </si>
  <si>
    <t>Bajista</t>
  </si>
  <si>
    <t>Indices Oro Petroleo Materias Primas</t>
  </si>
  <si>
    <t>Forex Activos con 4 decimales</t>
  </si>
  <si>
    <t>Acciones con 2 o 3 decimales</t>
  </si>
  <si>
    <t>Youtube.com/@BLOGdeDOC</t>
  </si>
  <si>
    <t>SOLO ES VIABLE LA ESTRATEGIA DE TRADING SI LA CASILLA RATIO RIESGO/BENEFICIO SE PONE DE COLOR VERDE</t>
  </si>
  <si>
    <t>SI  LA ESTRATEGIA DE TRADING NO ES VIABLE EL NUMERO DE CONTRATOS SERA 0</t>
  </si>
  <si>
    <t>% de Riesgo x Operacion</t>
  </si>
  <si>
    <t>Se recomienda maximo</t>
  </si>
  <si>
    <t>un 1% de riesgo por</t>
  </si>
  <si>
    <t>operación. Max 1,5%</t>
  </si>
  <si>
    <t>En acciones con menos</t>
  </si>
  <si>
    <t xml:space="preserve">Obviamente a Contado </t>
  </si>
  <si>
    <t>solo diversificacion</t>
  </si>
  <si>
    <t>sin % de Riesgo</t>
  </si>
  <si>
    <t>apalancamiento de 1:5</t>
  </si>
  <si>
    <t>Hasta un Max de 3% x Oper.</t>
  </si>
  <si>
    <t>Los pares con el Yen dividir entre 100. Mover el decimal 2 espacios a la derecha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</si>
</sst>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\ &quot;€&quot;;[Red]#,##0.00\ &quot;€&quot;"/>
    <numFmt numFmtId="165" formatCode="#,##0.00;[Red]#,##0.00"/>
    <numFmt numFmtId="166" formatCode="#,##0;[Red]#,##0"/>
    <numFmt numFmtId="167" formatCode="0.0000"/>
    <numFmt numFmtId="168" formatCode="0.000"/>
    <numFmt numFmtId="169" formatCode="\."/>
    <numFmt numFmtId="170" formatCode="#,##0.000;[Red]#,##0.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8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EE1F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1" xfId="0" applyBorder="1" applyAlignment="1" applyProtection="1">
      <alignment horizontal="center"/>
      <protection locked="0"/>
    </xf>
    <xf numFmtId="167" fontId="0" fillId="0" borderId="1" xfId="0" applyNumberFormat="1" applyBorder="1" applyAlignment="1" applyProtection="1">
      <alignment horizontal="center"/>
      <protection locked="0"/>
    </xf>
    <xf numFmtId="167" fontId="0" fillId="0" borderId="0" xfId="0" applyNumberFormat="1" applyAlignment="1" applyProtection="1">
      <alignment horizontal="center"/>
      <protection locked="0"/>
    </xf>
    <xf numFmtId="168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164" fontId="5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/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0" fillId="4" borderId="0" xfId="0" applyFill="1"/>
    <xf numFmtId="0" fontId="1" fillId="0" borderId="0" xfId="0" applyFont="1" applyAlignment="1">
      <alignment horizontal="center"/>
    </xf>
    <xf numFmtId="164" fontId="0" fillId="0" borderId="0" xfId="0" applyNumberFormat="1"/>
    <xf numFmtId="164" fontId="7" fillId="0" borderId="0" xfId="0" applyNumberFormat="1" applyFont="1"/>
    <xf numFmtId="0" fontId="10" fillId="0" borderId="0" xfId="0" applyFont="1"/>
    <xf numFmtId="164" fontId="10" fillId="0" borderId="0" xfId="0" applyNumberFormat="1" applyFont="1"/>
    <xf numFmtId="164" fontId="11" fillId="0" borderId="0" xfId="0" applyNumberFormat="1" applyFont="1"/>
    <xf numFmtId="0" fontId="2" fillId="0" borderId="0" xfId="0" applyFont="1" applyAlignment="1">
      <alignment horizontal="center"/>
    </xf>
    <xf numFmtId="0" fontId="0" fillId="3" borderId="1" xfId="0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5" borderId="0" xfId="0" applyFont="1" applyFill="1" applyAlignment="1">
      <alignment horizontal="center"/>
    </xf>
    <xf numFmtId="166" fontId="0" fillId="3" borderId="1" xfId="0" applyNumberForma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1" fillId="0" borderId="0" xfId="0" applyFont="1"/>
    <xf numFmtId="2" fontId="0" fillId="0" borderId="2" xfId="0" applyNumberFormat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67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6" fillId="0" borderId="0" xfId="0" applyFont="1"/>
    <xf numFmtId="0" fontId="0" fillId="4" borderId="0" xfId="0" applyFill="1" applyAlignment="1">
      <alignment horizontal="center"/>
    </xf>
    <xf numFmtId="164" fontId="0" fillId="4" borderId="0" xfId="0" applyNumberFormat="1" applyFill="1"/>
    <xf numFmtId="166" fontId="0" fillId="0" borderId="1" xfId="0" applyNumberFormat="1" applyBorder="1" applyAlignment="1" applyProtection="1">
      <alignment horizontal="center"/>
      <protection locked="0"/>
    </xf>
    <xf numFmtId="169" fontId="0" fillId="0" borderId="0" xfId="0" applyNumberFormat="1"/>
    <xf numFmtId="169" fontId="0" fillId="0" borderId="0" xfId="0" applyNumberFormat="1" applyAlignment="1">
      <alignment horizontal="center"/>
    </xf>
    <xf numFmtId="169" fontId="0" fillId="4" borderId="0" xfId="0" applyNumberFormat="1" applyFill="1"/>
    <xf numFmtId="164" fontId="5" fillId="0" borderId="0" xfId="0" applyNumberFormat="1" applyFont="1" applyAlignment="1" applyProtection="1">
      <alignment horizontal="center"/>
      <protection locked="0"/>
    </xf>
    <xf numFmtId="0" fontId="0" fillId="7" borderId="1" xfId="0" applyFill="1" applyBorder="1" applyAlignment="1">
      <alignment horizontal="center"/>
    </xf>
    <xf numFmtId="0" fontId="12" fillId="0" borderId="0" xfId="1" applyFont="1" applyAlignment="1" applyProtection="1">
      <alignment horizontal="center"/>
    </xf>
    <xf numFmtId="10" fontId="4" fillId="0" borderId="1" xfId="0" applyNumberFormat="1" applyFont="1" applyBorder="1" applyAlignment="1" applyProtection="1">
      <alignment horizontal="center"/>
      <protection locked="0"/>
    </xf>
    <xf numFmtId="168" fontId="0" fillId="3" borderId="1" xfId="0" applyNumberFormat="1" applyFill="1" applyBorder="1" applyAlignment="1">
      <alignment horizontal="center"/>
    </xf>
    <xf numFmtId="168" fontId="0" fillId="7" borderId="1" xfId="0" applyNumberFormat="1" applyFill="1" applyBorder="1" applyAlignment="1">
      <alignment horizontal="center"/>
    </xf>
    <xf numFmtId="170" fontId="0" fillId="3" borderId="1" xfId="0" applyNumberForma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</cellXfs>
  <cellStyles count="2">
    <cellStyle name="Hipervínculo" xfId="1" builtinId="8"/>
    <cellStyle name="Normal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66FF33"/>
      <color rgb="FF7EE1F2"/>
      <color rgb="FFD1FAFB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outube.com/@BLOGde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abSelected="1" zoomScale="110" zoomScaleNormal="110" workbookViewId="0">
      <selection activeCell="E8" sqref="E8"/>
    </sheetView>
  </sheetViews>
  <sheetFormatPr baseColWidth="10" defaultRowHeight="14.4" x14ac:dyDescent="0.3"/>
  <cols>
    <col min="1" max="1" width="21.33203125" customWidth="1"/>
    <col min="2" max="2" width="6" customWidth="1"/>
    <col min="3" max="3" width="14.88671875" style="9" customWidth="1"/>
    <col min="4" max="4" width="16.6640625" customWidth="1"/>
    <col min="5" max="5" width="13.33203125" style="13" customWidth="1"/>
    <col min="6" max="6" width="14.77734375" style="9" customWidth="1"/>
    <col min="7" max="7" width="3.33203125" style="9" customWidth="1"/>
    <col min="8" max="8" width="14.33203125" customWidth="1"/>
    <col min="12" max="12" width="11.5546875" style="35"/>
    <col min="13" max="13" width="2.77734375" customWidth="1"/>
  </cols>
  <sheetData>
    <row r="1" spans="1:13" ht="25.8" x14ac:dyDescent="0.5">
      <c r="A1" s="8" t="s">
        <v>9</v>
      </c>
      <c r="B1" s="8"/>
      <c r="E1" s="10" t="s">
        <v>13</v>
      </c>
      <c r="J1" s="40" t="s">
        <v>19</v>
      </c>
      <c r="M1" s="11"/>
    </row>
    <row r="2" spans="1:13" ht="21" x14ac:dyDescent="0.4">
      <c r="A2" t="s">
        <v>8</v>
      </c>
      <c r="C2" s="46"/>
      <c r="D2" s="47" t="s">
        <v>10</v>
      </c>
      <c r="M2" s="11"/>
    </row>
    <row r="3" spans="1:13" x14ac:dyDescent="0.3">
      <c r="M3" s="11"/>
    </row>
    <row r="4" spans="1:13" ht="18.600000000000001" thickBot="1" x14ac:dyDescent="0.4">
      <c r="A4" s="14" t="s">
        <v>6</v>
      </c>
      <c r="B4" s="14"/>
      <c r="M4" s="11"/>
    </row>
    <row r="5" spans="1:13" ht="24" thickBot="1" x14ac:dyDescent="0.5">
      <c r="A5" s="7">
        <v>15000</v>
      </c>
      <c r="B5" s="38"/>
      <c r="C5" s="15" t="s">
        <v>16</v>
      </c>
      <c r="D5" s="16"/>
      <c r="E5" s="17"/>
      <c r="H5" s="12" t="s">
        <v>3</v>
      </c>
      <c r="I5" s="9"/>
      <c r="J5" s="12" t="s">
        <v>7</v>
      </c>
      <c r="K5" s="13"/>
      <c r="L5" s="36"/>
      <c r="M5" s="11"/>
    </row>
    <row r="6" spans="1:13" ht="15" thickBot="1" x14ac:dyDescent="0.35">
      <c r="C6" s="9" t="s">
        <v>0</v>
      </c>
      <c r="D6" s="9" t="s">
        <v>1</v>
      </c>
      <c r="E6" s="9" t="s">
        <v>2</v>
      </c>
      <c r="H6" s="39">
        <f>D7-C7</f>
        <v>78</v>
      </c>
      <c r="I6" s="18" t="s">
        <v>14</v>
      </c>
      <c r="J6" s="19">
        <f>C7-E7</f>
        <v>51</v>
      </c>
      <c r="K6" s="20" t="s">
        <v>14</v>
      </c>
      <c r="L6" s="36"/>
      <c r="M6" s="11"/>
    </row>
    <row r="7" spans="1:13" ht="15" thickBot="1" x14ac:dyDescent="0.35">
      <c r="A7" s="24" t="s">
        <v>22</v>
      </c>
      <c r="B7" s="24"/>
      <c r="C7" s="1">
        <v>15714</v>
      </c>
      <c r="D7" s="1">
        <v>15792</v>
      </c>
      <c r="E7" s="1">
        <v>15663</v>
      </c>
      <c r="F7" s="21" t="s">
        <v>11</v>
      </c>
      <c r="H7" s="39">
        <f>C8-D8</f>
        <v>156</v>
      </c>
      <c r="I7" s="18" t="s">
        <v>15</v>
      </c>
      <c r="J7" s="22">
        <f>E8-C8</f>
        <v>70</v>
      </c>
      <c r="K7" s="18" t="s">
        <v>15</v>
      </c>
      <c r="L7" s="36"/>
      <c r="M7" s="11"/>
    </row>
    <row r="8" spans="1:13" ht="15" thickBot="1" x14ac:dyDescent="0.35">
      <c r="C8" s="1">
        <v>15780</v>
      </c>
      <c r="D8" s="1">
        <v>15624</v>
      </c>
      <c r="E8" s="34">
        <v>15850</v>
      </c>
      <c r="F8" s="23" t="s">
        <v>12</v>
      </c>
      <c r="H8" s="24" t="s">
        <v>4</v>
      </c>
      <c r="I8" s="9"/>
      <c r="J8" s="24" t="s">
        <v>5</v>
      </c>
      <c r="K8" s="13"/>
      <c r="L8" s="36"/>
      <c r="M8" s="11"/>
    </row>
    <row r="9" spans="1:13" ht="16.2" thickBot="1" x14ac:dyDescent="0.35">
      <c r="A9" s="41">
        <v>0.01</v>
      </c>
      <c r="C9" s="5"/>
      <c r="D9" s="9"/>
      <c r="E9" s="6"/>
      <c r="F9" s="12"/>
      <c r="H9" s="25">
        <f>H6/J6</f>
        <v>1.5294117647058822</v>
      </c>
      <c r="I9" s="18" t="s">
        <v>14</v>
      </c>
      <c r="J9" s="26">
        <f>IF(H9&gt;=0.8, L9,0)</f>
        <v>2.9411764705882355</v>
      </c>
      <c r="K9" s="18" t="s">
        <v>14</v>
      </c>
      <c r="L9" s="36">
        <f>(A5*A9)/J6</f>
        <v>2.9411764705882355</v>
      </c>
      <c r="M9" s="11"/>
    </row>
    <row r="10" spans="1:13" ht="15" thickBot="1" x14ac:dyDescent="0.35">
      <c r="H10" s="27">
        <f>H7/J7</f>
        <v>2.2285714285714286</v>
      </c>
      <c r="I10" s="18" t="s">
        <v>15</v>
      </c>
      <c r="J10" s="26">
        <f>IF(H10&gt;=0.8, L10,0)</f>
        <v>2.1428571428571428</v>
      </c>
      <c r="K10" s="18" t="s">
        <v>15</v>
      </c>
      <c r="L10" s="36">
        <f>(A5*A9)/J7</f>
        <v>2.1428571428571428</v>
      </c>
      <c r="M10" s="11"/>
    </row>
    <row r="11" spans="1:13" ht="21.6" thickBot="1" x14ac:dyDescent="0.45">
      <c r="A11" s="24" t="s">
        <v>23</v>
      </c>
      <c r="C11" s="15" t="s">
        <v>17</v>
      </c>
      <c r="D11" s="16"/>
      <c r="H11" s="12" t="s">
        <v>3</v>
      </c>
      <c r="I11" s="9"/>
      <c r="J11" s="12" t="s">
        <v>7</v>
      </c>
      <c r="K11" s="13"/>
      <c r="L11" s="36"/>
      <c r="M11" s="11"/>
    </row>
    <row r="12" spans="1:13" ht="15" thickBot="1" x14ac:dyDescent="0.35">
      <c r="A12" s="24" t="s">
        <v>24</v>
      </c>
      <c r="C12" s="9" t="s">
        <v>0</v>
      </c>
      <c r="D12" s="9" t="s">
        <v>1</v>
      </c>
      <c r="E12" s="9" t="s">
        <v>2</v>
      </c>
      <c r="H12" s="39">
        <f>(D13-C13)*1000</f>
        <v>18.999999999999908</v>
      </c>
      <c r="I12" s="18" t="s">
        <v>14</v>
      </c>
      <c r="J12" s="19">
        <f>(C13-E13)*1000</f>
        <v>13.000000000000011</v>
      </c>
      <c r="K12" s="20" t="s">
        <v>14</v>
      </c>
      <c r="L12" s="36"/>
      <c r="M12" s="11"/>
    </row>
    <row r="13" spans="1:13" ht="15" thickBot="1" x14ac:dyDescent="0.35">
      <c r="A13" s="24" t="s">
        <v>25</v>
      </c>
      <c r="C13" s="2">
        <v>0.68</v>
      </c>
      <c r="D13" s="2">
        <v>0.69899999999999995</v>
      </c>
      <c r="E13" s="2">
        <v>0.66700000000000004</v>
      </c>
      <c r="F13" s="21" t="s">
        <v>11</v>
      </c>
      <c r="H13" s="39">
        <f>(C14-D14)*1000</f>
        <v>24.100000000000009</v>
      </c>
      <c r="I13" s="18" t="s">
        <v>15</v>
      </c>
      <c r="J13" s="22">
        <f>(E14-C14)*1000</f>
        <v>34.999999999999922</v>
      </c>
      <c r="K13" s="18" t="s">
        <v>15</v>
      </c>
      <c r="M13" s="11"/>
    </row>
    <row r="14" spans="1:13" ht="15" thickBot="1" x14ac:dyDescent="0.35">
      <c r="A14" s="24" t="s">
        <v>26</v>
      </c>
      <c r="C14" s="2">
        <v>1.105</v>
      </c>
      <c r="D14" s="2">
        <v>1.0809</v>
      </c>
      <c r="E14" s="2">
        <v>1.1399999999999999</v>
      </c>
      <c r="F14" s="23" t="s">
        <v>12</v>
      </c>
      <c r="H14" s="24" t="s">
        <v>4</v>
      </c>
      <c r="I14" s="9"/>
      <c r="J14" s="24" t="s">
        <v>5</v>
      </c>
      <c r="K14" s="13"/>
      <c r="M14" s="11"/>
    </row>
    <row r="15" spans="1:13" ht="15" thickBot="1" x14ac:dyDescent="0.35">
      <c r="A15" s="24" t="s">
        <v>30</v>
      </c>
      <c r="C15" s="45" t="s">
        <v>32</v>
      </c>
      <c r="E15" s="3"/>
      <c r="F15" s="12"/>
      <c r="H15" s="25">
        <f>H12/J12</f>
        <v>1.4615384615384532</v>
      </c>
      <c r="I15" s="18" t="s">
        <v>14</v>
      </c>
      <c r="J15" s="26">
        <f>IF(H15&gt;0.8,L15,0)</f>
        <v>11.538461538461529</v>
      </c>
      <c r="K15" s="18" t="s">
        <v>14</v>
      </c>
      <c r="L15" s="36">
        <f>(A5*A9)/J12</f>
        <v>11.538461538461529</v>
      </c>
      <c r="M15" s="11"/>
    </row>
    <row r="16" spans="1:13" ht="15" thickBot="1" x14ac:dyDescent="0.35">
      <c r="A16" s="24" t="s">
        <v>31</v>
      </c>
      <c r="C16" s="3"/>
      <c r="D16" s="28"/>
      <c r="E16" s="3"/>
      <c r="F16" s="12"/>
      <c r="H16" s="27">
        <f>H13/J13</f>
        <v>0.68857142857143039</v>
      </c>
      <c r="I16" s="18" t="s">
        <v>15</v>
      </c>
      <c r="J16" s="26">
        <f>IF(H16&gt;0.8,L16,0)</f>
        <v>0</v>
      </c>
      <c r="K16" s="18" t="s">
        <v>15</v>
      </c>
      <c r="L16" s="36">
        <f>(A5*A9)/J13</f>
        <v>4.2857142857142954</v>
      </c>
      <c r="M16" s="11"/>
    </row>
    <row r="17" spans="1:13" ht="21.6" thickBot="1" x14ac:dyDescent="0.45">
      <c r="C17" s="15" t="s">
        <v>18</v>
      </c>
      <c r="D17" s="16"/>
      <c r="E17" s="17"/>
      <c r="H17" s="12" t="s">
        <v>3</v>
      </c>
      <c r="I17" s="9"/>
      <c r="J17" s="12" t="s">
        <v>7</v>
      </c>
      <c r="K17" s="13"/>
      <c r="M17" s="11"/>
    </row>
    <row r="18" spans="1:13" ht="15" thickBot="1" x14ac:dyDescent="0.35">
      <c r="A18" s="24" t="s">
        <v>27</v>
      </c>
      <c r="C18" s="9" t="s">
        <v>0</v>
      </c>
      <c r="D18" s="9" t="s">
        <v>1</v>
      </c>
      <c r="E18" s="9" t="s">
        <v>2</v>
      </c>
      <c r="H18" s="43">
        <f>(D19-C19)</f>
        <v>0.59999999999999964</v>
      </c>
      <c r="I18" s="18" t="s">
        <v>14</v>
      </c>
      <c r="J18" s="42">
        <f>(C19-E19)</f>
        <v>0.15500000000000025</v>
      </c>
      <c r="K18" s="20" t="s">
        <v>14</v>
      </c>
      <c r="M18" s="11"/>
    </row>
    <row r="19" spans="1:13" ht="15" thickBot="1" x14ac:dyDescent="0.35">
      <c r="A19" s="24" t="s">
        <v>28</v>
      </c>
      <c r="C19" s="4">
        <v>4.1500000000000004</v>
      </c>
      <c r="D19" s="4">
        <v>4.75</v>
      </c>
      <c r="E19" s="4">
        <v>3.9950000000000001</v>
      </c>
      <c r="F19" s="21" t="s">
        <v>11</v>
      </c>
      <c r="H19" s="43">
        <f>(C20-D20)</f>
        <v>0.20000000000000018</v>
      </c>
      <c r="I19" s="18" t="s">
        <v>15</v>
      </c>
      <c r="J19" s="44">
        <f>E20-C20</f>
        <v>0.27999999999999936</v>
      </c>
      <c r="K19" s="18" t="s">
        <v>15</v>
      </c>
      <c r="M19" s="11"/>
    </row>
    <row r="20" spans="1:13" ht="15" thickBot="1" x14ac:dyDescent="0.35">
      <c r="A20" s="24" t="s">
        <v>29</v>
      </c>
      <c r="C20" s="4">
        <v>4.1500000000000004</v>
      </c>
      <c r="D20" s="4">
        <v>3.95</v>
      </c>
      <c r="E20" s="4">
        <v>4.43</v>
      </c>
      <c r="F20" s="23" t="s">
        <v>12</v>
      </c>
      <c r="H20" s="24" t="s">
        <v>4</v>
      </c>
      <c r="I20" s="9"/>
      <c r="J20" s="24" t="s">
        <v>5</v>
      </c>
      <c r="K20" s="13"/>
      <c r="M20" s="11"/>
    </row>
    <row r="21" spans="1:13" ht="15" thickBot="1" x14ac:dyDescent="0.35">
      <c r="C21" s="3"/>
      <c r="E21" s="28"/>
      <c r="F21" s="12"/>
      <c r="H21" s="25">
        <f>H18/J18</f>
        <v>3.8709677419354755</v>
      </c>
      <c r="I21" s="18" t="s">
        <v>14</v>
      </c>
      <c r="J21" s="26">
        <f>IF(H21&gt;0.8,L21,0)</f>
        <v>967.74193548386938</v>
      </c>
      <c r="K21" s="18" t="s">
        <v>14</v>
      </c>
      <c r="L21" s="36">
        <f>(A5*A9)/J18</f>
        <v>967.74193548386938</v>
      </c>
      <c r="M21" s="11"/>
    </row>
    <row r="22" spans="1:13" ht="15" thickBot="1" x14ac:dyDescent="0.35">
      <c r="H22" s="27">
        <f>H19/J19</f>
        <v>0.71428571428571652</v>
      </c>
      <c r="I22" s="18" t="s">
        <v>15</v>
      </c>
      <c r="J22" s="26">
        <f>IF(H22&gt;0.8,L22,0)</f>
        <v>0</v>
      </c>
      <c r="K22" s="18" t="s">
        <v>15</v>
      </c>
      <c r="L22" s="36">
        <f>(A5*A9)/J19</f>
        <v>535.71428571428692</v>
      </c>
      <c r="M22" s="11"/>
    </row>
    <row r="23" spans="1:13" x14ac:dyDescent="0.3">
      <c r="H23" s="29"/>
      <c r="I23" s="18"/>
      <c r="J23" s="30"/>
      <c r="K23" s="18"/>
      <c r="M23" s="11"/>
    </row>
    <row r="24" spans="1:13" ht="21" x14ac:dyDescent="0.4">
      <c r="A24" s="31" t="s">
        <v>20</v>
      </c>
      <c r="B24" s="31"/>
      <c r="H24" s="29"/>
      <c r="I24" s="18"/>
      <c r="J24" s="30"/>
      <c r="K24" s="18"/>
      <c r="M24" s="11"/>
    </row>
    <row r="25" spans="1:13" ht="21" x14ac:dyDescent="0.4">
      <c r="C25" s="31" t="s">
        <v>21</v>
      </c>
      <c r="M25" s="11"/>
    </row>
    <row r="26" spans="1:13" x14ac:dyDescent="0.3">
      <c r="A26" s="11"/>
      <c r="B26" s="11"/>
      <c r="C26" s="32"/>
      <c r="D26" s="11"/>
      <c r="E26" s="33"/>
      <c r="F26" s="32"/>
      <c r="G26" s="32"/>
      <c r="H26" s="11"/>
      <c r="I26" s="11"/>
      <c r="J26" s="11"/>
      <c r="K26" s="11"/>
      <c r="L26" s="37"/>
      <c r="M26" s="11"/>
    </row>
  </sheetData>
  <sheetProtection algorithmName="SHA-512" hashValue="zTwS1NVUYf39Qg45rdJlFMwBmoYMLmrTiMzAa2tI0tMGW0ol3z6tYIsP218GbhYZt67gQGpTf/BKkoOcxTlNNQ==" saltValue="1P9iL1i5gcT7X7dNaL6vsQ==" spinCount="100000" sheet="1" objects="1" scenarios="1" selectLockedCells="1"/>
  <conditionalFormatting sqref="H9:H10">
    <cfRule type="cellIs" dxfId="5" priority="3" operator="greaterThan">
      <formula>0.8</formula>
    </cfRule>
    <cfRule type="expression" priority="4">
      <formula>"&gt;=0,80"</formula>
    </cfRule>
    <cfRule type="cellIs" dxfId="4" priority="9" operator="greaterThan">
      <formula>0.88</formula>
    </cfRule>
    <cfRule type="expression" priority="10">
      <formula>H9&gt;0.8</formula>
    </cfRule>
  </conditionalFormatting>
  <conditionalFormatting sqref="H15:H16">
    <cfRule type="cellIs" dxfId="3" priority="2" operator="greaterThan">
      <formula>0.8</formula>
    </cfRule>
    <cfRule type="cellIs" dxfId="2" priority="7" operator="greaterThan">
      <formula>0.88</formula>
    </cfRule>
    <cfRule type="expression" priority="8">
      <formula>H15&gt;0.8</formula>
    </cfRule>
  </conditionalFormatting>
  <conditionalFormatting sqref="H21:H22">
    <cfRule type="cellIs" dxfId="1" priority="1" operator="greaterThan">
      <formula>0.8</formula>
    </cfRule>
  </conditionalFormatting>
  <conditionalFormatting sqref="H21:H24">
    <cfRule type="cellIs" dxfId="0" priority="5" operator="greaterThan">
      <formula>0.88</formula>
    </cfRule>
    <cfRule type="expression" priority="6">
      <formula>H21&gt;0.8</formula>
    </cfRule>
  </conditionalFormatting>
  <hyperlinks>
    <hyperlink ref="J1" r:id="rId1" xr:uid="{20A47E5E-7398-4C9B-91C7-7DBEE88EB68A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Domenec Suria</dc:creator>
  <cp:lastModifiedBy>Domenec Suria</cp:lastModifiedBy>
  <cp:lastPrinted>2023-04-18T10:41:34Z</cp:lastPrinted>
  <dcterms:created xsi:type="dcterms:W3CDTF">2023-04-17T20:00:31Z</dcterms:created>
  <dcterms:modified xsi:type="dcterms:W3CDTF">2023-05-14T23:25:16Z</dcterms:modified>
</cp:coreProperties>
</file>